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Vania\Grants_2018\ПРСР\7.2\Грамада\Договор\"/>
    </mc:Choice>
  </mc:AlternateContent>
  <bookViews>
    <workbookView xWindow="0" yWindow="0" windowWidth="23040" windowHeight="9384" tabRatio="779"/>
  </bookViews>
  <sheets>
    <sheet name="Образец КСС" sheetId="64" r:id="rId1"/>
  </sheets>
  <externalReferences>
    <externalReference r:id="rId2"/>
  </externalReferences>
  <definedNames>
    <definedName name="Masiv3">'[1]масиви 7.6'!$B$46:$B$79</definedName>
    <definedName name="Masiv6">'[1]масиви 7.6'!$B$82:$B$89</definedName>
    <definedName name="_xlnm.Print_Area" localSheetId="0">'Образец КСС'!$A$1:$F$106</definedName>
  </definedNames>
  <calcPr calcId="152511"/>
</workbook>
</file>

<file path=xl/calcChain.xml><?xml version="1.0" encoding="utf-8"?>
<calcChain xmlns="http://schemas.openxmlformats.org/spreadsheetml/2006/main">
  <c r="D80" i="64" l="1"/>
  <c r="D77" i="64"/>
  <c r="D76" i="64"/>
  <c r="D78" i="64" s="1"/>
  <c r="D74" i="64"/>
  <c r="D75" i="64" s="1"/>
  <c r="D73" i="64"/>
  <c r="D68" i="64"/>
  <c r="D61" i="64"/>
  <c r="D66" i="64" s="1"/>
  <c r="D79" i="64" l="1"/>
  <c r="D62" i="64"/>
  <c r="D63" i="64"/>
  <c r="D64" i="64"/>
  <c r="D60" i="64"/>
  <c r="D65" i="64"/>
  <c r="D41" i="64"/>
  <c r="D38" i="64"/>
  <c r="D37" i="64"/>
  <c r="D39" i="64" s="1"/>
  <c r="D36" i="64"/>
  <c r="D34" i="64"/>
  <c r="D35" i="64" s="1"/>
  <c r="D29" i="64"/>
  <c r="D27" i="64"/>
  <c r="D26" i="64"/>
  <c r="D25" i="64"/>
  <c r="D24" i="64"/>
  <c r="D23" i="64"/>
  <c r="D21" i="64"/>
  <c r="D15" i="64"/>
  <c r="D13" i="64"/>
  <c r="D12" i="64"/>
  <c r="D11" i="64"/>
  <c r="D10" i="64"/>
  <c r="D9" i="64"/>
  <c r="D7" i="64"/>
  <c r="D40" i="64" l="1"/>
</calcChain>
</file>

<file path=xl/sharedStrings.xml><?xml version="1.0" encoding="utf-8"?>
<sst xmlns="http://schemas.openxmlformats.org/spreadsheetml/2006/main" count="185" uniqueCount="54">
  <si>
    <t>№</t>
  </si>
  <si>
    <t>Мярка</t>
  </si>
  <si>
    <t>РЕХАБИЛИТАЦИЯ И РЕКОНСТРУКЦИЯ НА УЛИЦА ПЕТКО СТОЕВСКИ  ОТ О.Т.385 ДО О.Т. 141 В ГР. ГРАМАДА</t>
  </si>
  <si>
    <t xml:space="preserve">Разваляне на съществуваща пътна настилка, включително всички свързани с това разходи </t>
  </si>
  <si>
    <t>м3</t>
  </si>
  <si>
    <t xml:space="preserve">Доставка и полагане на Пл.асф.бетон - 4см., включително всички свързани с това разходи </t>
  </si>
  <si>
    <t>м2</t>
  </si>
  <si>
    <t xml:space="preserve">Доставка и полагане на Битумизирана основа - 6см, включително всички свързани с това разходи </t>
  </si>
  <si>
    <t>т</t>
  </si>
  <si>
    <t xml:space="preserve">Доставка и полагане на Трошен камък за основа, фракция (0-63мм) - 30см, включително всички свързани с това разходи </t>
  </si>
  <si>
    <t xml:space="preserve">Доставка и полагане на Трошен камък за основа, фракция (0-75мм) - 28см, включително всички свързани с това разходи </t>
  </si>
  <si>
    <t xml:space="preserve">Доставка и полагане на Първи битумен разлив, включително всички свързани с това разходи </t>
  </si>
  <si>
    <t xml:space="preserve">Доставка и полагане на Втори битумен разлив, включително всички свързани с това разходи </t>
  </si>
  <si>
    <t xml:space="preserve">Доставка и полагане на Нови бетонови бордюри 18/35, включително всички свързани с това разходи </t>
  </si>
  <si>
    <t>м</t>
  </si>
  <si>
    <t xml:space="preserve">Доставка и полагане на Бетон С12/15 за основа на бордюри 18/35, включително всички свързани с това разходи </t>
  </si>
  <si>
    <t xml:space="preserve">Повдигане /или сваляне/ на нивото на същ. улични оттоци, ревизионни шахти и отводнителни решетки, включително всички свързани с това разходи </t>
  </si>
  <si>
    <t>бр.</t>
  </si>
  <si>
    <t>Доставка и полагане на хоризонтална маркировка с различна конфигурация, съгласно Чертежите  - Пътна маркировка от боя с перли, включително всички свързани с това разходи</t>
  </si>
  <si>
    <t xml:space="preserve">Доставка на комплект за ВОБД, включително всички свързани с това разходи </t>
  </si>
  <si>
    <t xml:space="preserve">Изкоп земни почви - 20см, включително всички свързани с това разходи </t>
  </si>
  <si>
    <t xml:space="preserve">Доставка и полагане на хумус - 20см, включително всички свързани с това разходи </t>
  </si>
  <si>
    <t xml:space="preserve">Изкоп земни почви за направа на тротоар-25см, включително всички свързани с това разходи </t>
  </si>
  <si>
    <t xml:space="preserve">Направа на Тротоар от бетонови плочи - 5 см , включително всички свързани с това разходи </t>
  </si>
  <si>
    <t xml:space="preserve">Доставка и полагане на Тактилни плочи, включително всички свързани с това разходи </t>
  </si>
  <si>
    <t xml:space="preserve">Доставка и полагане на Циментопясъчен разтвор - 5 см, включително всички свързани с това разходи </t>
  </si>
  <si>
    <t xml:space="preserve">Доставка и полагане на Несорт. тр. камък с максимален размер на зърното 40мм - 15 см, включително всички свързани с това разходи </t>
  </si>
  <si>
    <t xml:space="preserve">Допълнителен изкоп земни почви за направа на тротоар пред входове и гаражи - 15см, включително всички свързани с това разходи </t>
  </si>
  <si>
    <t xml:space="preserve">Доставка и полагане на Несорт.тр. камък с максимален размер на зърното 75мм- 30 см пред входове и гаражи, включително всички свързани с това разходи </t>
  </si>
  <si>
    <t>Доставка и полагане на бетон С16/20 за армирана бетонова настилка с  дебелина 10 см за подходи, включително всички свързани с това  разходи</t>
  </si>
  <si>
    <t>Доставка и монтаж на армировка от стомана АI за армирана бетонова настилка с  дебелина 10 см за подходи, включително всички свързани с това  разходи</t>
  </si>
  <si>
    <t>кг</t>
  </si>
  <si>
    <t>РЕХАБИЛИТАЦИЯ И РЕКОНСТРУКЦИЯ НА УЛИЦА СТРАНДЖА ОТ О.Т.275 ДО О.Т. 285 В ГР. ГРАМАДА</t>
  </si>
  <si>
    <t>РЕХАБИЛИТАЦИЯ И РЕКОНСТРУКЦИЯ НА УЛИЦА ТРАЙЧО КОСТОВ ОТ О.Т.262 ДО О.Т. 193 В ГР. ГРАМАДА</t>
  </si>
  <si>
    <t xml:space="preserve">Изкоп земни почви за направа на тротоар - 25см, включително всички свързани с това разходи </t>
  </si>
  <si>
    <t xml:space="preserve">Доставка и полагане на Несорт. тр. камък с максимален размер на зърното 75мм - 30 см пред входове и гаражи, включително всички свързани с това разходи </t>
  </si>
  <si>
    <t xml:space="preserve">КОЛИЧЕСТВЕНО - СТОЙНОСТНА СМЕТКА </t>
  </si>
  <si>
    <t xml:space="preserve">Избор на изпълнител за изпълнение на СМР по проект "Рехабилитация и реконструкция на улици в гр.Грамада” по Административен договор BG06RDNP001-7.001-0017-C01 от 09.05.2019г. за предоставяне на безвъзмездна финансова помощ по ПРСР 2014-2020г. </t>
  </si>
  <si>
    <t>Видове строително-монтажните работи</t>
  </si>
  <si>
    <t>Количество</t>
  </si>
  <si>
    <t>Стойност в лева без ДДС</t>
  </si>
  <si>
    <t xml:space="preserve">Единична цена без ДДС </t>
  </si>
  <si>
    <t>Общо СМР</t>
  </si>
  <si>
    <t>РЕХАБИЛИТАЦИЯ И РЕКОНСТРУКЦИЯ НА УЛИЦА АЛЕКСАНДЪР СТАМБОЛИЙСКИ ОТ О.Т.252 ДО О.Т. 254 В ГР. ГРАМАДА - УЛИЧНО ПЛАТНО</t>
  </si>
  <si>
    <t>РЕХАБИЛИТАЦИЯ И РЕКОНСТРУКЦИЯ НА УЛИЦА АЛЕКСАНДЪР СТАМБОЛИЙСКИ ОТ О.Т.252 ДО О.Т. 254 В ГР. ГРАМАДА - ТРОТОАРНА НАСТИЛКА</t>
  </si>
  <si>
    <t>Всичко СМР без ДДС</t>
  </si>
  <si>
    <t>20% ДДС</t>
  </si>
  <si>
    <t>Всичка СМР с ДДС</t>
  </si>
  <si>
    <t>Дата:……………….</t>
  </si>
  <si>
    <t>От……………………., ЕИК……………..</t>
  </si>
  <si>
    <t xml:space="preserve">Образец </t>
  </si>
  <si>
    <t>Участник:………………………</t>
  </si>
  <si>
    <t>РЕХАБИЛИТАЦИЯ И РЕКОНСТРУКЦИЯ НА УЛИЦА ТОДОР ТОШКОВ ОТ О.Т.383 ДО О.Т. 425 В ГР. ГРАМАДА-ТРОТОАРНА НАСТИЛКА</t>
  </si>
  <si>
    <t>РЕХАБИЛИТАЦИЯ И РЕКОНСТРУКЦИЯ НА УЛИЦА ТОДОР ТОШКОВ ОТ О.Т.383 ДО О.Т. 425 В ГР. ГРАМАДА- УЛИЧНО ПЛАТНО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</si>
</sst>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л_в_._-;\-* #,##0.00\ _л_в_._-;_-* &quot;-&quot;??\ _л_в_._-;_-@_-"/>
    <numFmt numFmtId="164" formatCode="_-* #,##0.00\ &quot;лв&quot;_-;\-* #,##0.00\ &quot;лв&quot;_-;_-* &quot;-&quot;??\ &quot;лв&quot;_-;_-@_-"/>
    <numFmt numFmtId="165" formatCode="_-* #,##0.00\ _л_в_-;\-* #,##0.00\ _л_в_-;_-* &quot;-&quot;??\ _л_в_-;_-@_-"/>
    <numFmt numFmtId="166" formatCode="_ &quot;Fr&quot;\ * #,##0.00_ ;_ &quot;Fr&quot;\ * \-#,##0.00_ ;_ &quot;Fr&quot;\ * &quot;-&quot;??_ ;_ @_ "/>
    <numFmt numFmtId="167" formatCode="0.000"/>
  </numFmts>
  <fonts count="9">
    <font>
      <sz val="10"/>
      <name val="Arial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okU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</cellStyleXfs>
  <cellXfs count="108">
    <xf numFmtId="0" fontId="0" fillId="0" borderId="0" xfId="0"/>
    <xf numFmtId="0" fontId="1" fillId="2" borderId="0" xfId="0" applyFont="1" applyFill="1"/>
    <xf numFmtId="0" fontId="1" fillId="0" borderId="0" xfId="0" applyFont="1"/>
    <xf numFmtId="4" fontId="1" fillId="0" borderId="0" xfId="0" applyNumberFormat="1" applyFont="1" applyAlignment="1">
      <alignment horizontal="center"/>
    </xf>
    <xf numFmtId="0" fontId="0" fillId="0" borderId="0" xfId="0" applyAlignment="1">
      <alignment horizontal="left" vertical="top"/>
    </xf>
    <xf numFmtId="0" fontId="5" fillId="0" borderId="0" xfId="0" applyFont="1" applyBorder="1" applyAlignment="1">
      <alignment horizontal="left" vertical="top" wrapText="1"/>
    </xf>
    <xf numFmtId="0" fontId="5" fillId="0" borderId="0" xfId="9" applyFont="1" applyAlignment="1">
      <alignment horizontal="center" vertical="center"/>
    </xf>
    <xf numFmtId="0" fontId="5" fillId="0" borderId="2" xfId="12" applyFont="1" applyFill="1" applyBorder="1" applyAlignment="1">
      <alignment horizontal="center" wrapText="1"/>
    </xf>
    <xf numFmtId="0" fontId="5" fillId="0" borderId="1" xfId="12" applyFont="1" applyFill="1" applyBorder="1" applyAlignment="1">
      <alignment wrapText="1"/>
    </xf>
    <xf numFmtId="0" fontId="5" fillId="0" borderId="1" xfId="12" applyFont="1" applyFill="1" applyBorder="1" applyAlignment="1">
      <alignment horizontal="center"/>
    </xf>
    <xf numFmtId="2" fontId="5" fillId="0" borderId="1" xfId="12" applyNumberFormat="1" applyFont="1" applyFill="1" applyBorder="1" applyAlignment="1">
      <alignment horizontal="center"/>
    </xf>
    <xf numFmtId="0" fontId="5" fillId="0" borderId="3" xfId="5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/>
    </xf>
    <xf numFmtId="2" fontId="5" fillId="0" borderId="1" xfId="0" applyNumberFormat="1" applyFont="1" applyFill="1" applyBorder="1" applyAlignment="1">
      <alignment horizontal="center" vertical="top"/>
    </xf>
    <xf numFmtId="0" fontId="5" fillId="0" borderId="5" xfId="5" applyNumberFormat="1" applyFont="1" applyFill="1" applyBorder="1" applyAlignment="1">
      <alignment horizontal="center" vertical="top" wrapText="1"/>
    </xf>
    <xf numFmtId="0" fontId="5" fillId="0" borderId="1" xfId="5" applyFont="1" applyFill="1" applyBorder="1" applyAlignment="1">
      <alignment horizontal="left" vertical="top" wrapText="1"/>
    </xf>
    <xf numFmtId="0" fontId="5" fillId="0" borderId="1" xfId="9" applyFont="1" applyFill="1" applyBorder="1" applyAlignment="1">
      <alignment horizontal="center" wrapText="1"/>
    </xf>
    <xf numFmtId="0" fontId="5" fillId="0" borderId="1" xfId="9" applyFont="1" applyFill="1" applyBorder="1" applyAlignment="1">
      <alignment wrapText="1"/>
    </xf>
    <xf numFmtId="0" fontId="5" fillId="0" borderId="1" xfId="9" applyFont="1" applyFill="1" applyBorder="1" applyAlignment="1">
      <alignment horizontal="center"/>
    </xf>
    <xf numFmtId="2" fontId="5" fillId="0" borderId="1" xfId="9" applyNumberFormat="1" applyFont="1" applyFill="1" applyBorder="1" applyAlignment="1">
      <alignment horizontal="center"/>
    </xf>
    <xf numFmtId="0" fontId="5" fillId="0" borderId="3" xfId="6" applyNumberFormat="1" applyFont="1" applyFill="1" applyBorder="1" applyAlignment="1">
      <alignment horizontal="center" vertical="center" wrapText="1"/>
    </xf>
    <xf numFmtId="0" fontId="5" fillId="0" borderId="4" xfId="9" applyFont="1" applyFill="1" applyBorder="1" applyAlignment="1">
      <alignment wrapText="1"/>
    </xf>
    <xf numFmtId="0" fontId="5" fillId="0" borderId="4" xfId="9" applyFont="1" applyFill="1" applyBorder="1" applyAlignment="1">
      <alignment horizontal="center"/>
    </xf>
    <xf numFmtId="2" fontId="5" fillId="0" borderId="4" xfId="9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0" fontId="5" fillId="0" borderId="6" xfId="6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wrapText="1"/>
    </xf>
    <xf numFmtId="0" fontId="5" fillId="0" borderId="7" xfId="0" applyFont="1" applyFill="1" applyBorder="1" applyAlignment="1">
      <alignment horizontal="center"/>
    </xf>
    <xf numFmtId="2" fontId="5" fillId="0" borderId="7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5" fillId="0" borderId="8" xfId="6" applyFont="1" applyFill="1" applyBorder="1" applyAlignment="1">
      <alignment horizontal="left" wrapText="1"/>
    </xf>
    <xf numFmtId="2" fontId="5" fillId="0" borderId="8" xfId="0" applyNumberFormat="1" applyFont="1" applyFill="1" applyBorder="1" applyAlignment="1">
      <alignment horizontal="center"/>
    </xf>
    <xf numFmtId="2" fontId="5" fillId="0" borderId="1" xfId="0" applyNumberFormat="1" applyFont="1" applyFill="1" applyBorder="1" applyAlignment="1"/>
    <xf numFmtId="0" fontId="5" fillId="0" borderId="8" xfId="0" applyFont="1" applyFill="1" applyBorder="1" applyAlignment="1">
      <alignment horizontal="center"/>
    </xf>
    <xf numFmtId="0" fontId="5" fillId="0" borderId="12" xfId="5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/>
    </xf>
    <xf numFmtId="0" fontId="5" fillId="0" borderId="12" xfId="6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2" fontId="5" fillId="0" borderId="4" xfId="0" applyNumberFormat="1" applyFont="1" applyFill="1" applyBorder="1" applyAlignment="1">
      <alignment horizontal="center"/>
    </xf>
    <xf numFmtId="0" fontId="5" fillId="0" borderId="4" xfId="6" applyFont="1" applyFill="1" applyBorder="1" applyAlignment="1">
      <alignment horizontal="center" wrapText="1"/>
    </xf>
    <xf numFmtId="2" fontId="5" fillId="0" borderId="4" xfId="0" applyNumberFormat="1" applyFont="1" applyFill="1" applyBorder="1" applyAlignment="1"/>
    <xf numFmtId="0" fontId="2" fillId="3" borderId="1" xfId="9" applyFont="1" applyFill="1" applyBorder="1" applyAlignment="1">
      <alignment horizontal="right" vertical="center"/>
    </xf>
    <xf numFmtId="4" fontId="2" fillId="3" borderId="1" xfId="9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top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0" fontId="2" fillId="4" borderId="1" xfId="5" applyFont="1" applyFill="1" applyBorder="1" applyAlignment="1">
      <alignment horizontal="left" vertical="center" wrapText="1"/>
    </xf>
    <xf numFmtId="0" fontId="2" fillId="4" borderId="1" xfId="9" applyFont="1" applyFill="1" applyBorder="1" applyAlignment="1">
      <alignment horizontal="left" vertical="center" wrapText="1"/>
    </xf>
    <xf numFmtId="0" fontId="5" fillId="4" borderId="5" xfId="5" applyNumberFormat="1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 wrapText="1"/>
    </xf>
    <xf numFmtId="167" fontId="2" fillId="3" borderId="9" xfId="9" applyNumberFormat="1" applyFont="1" applyFill="1" applyBorder="1" applyAlignment="1">
      <alignment horizontal="right" vertical="center" wrapText="1"/>
    </xf>
    <xf numFmtId="167" fontId="2" fillId="3" borderId="10" xfId="9" applyNumberFormat="1" applyFont="1" applyFill="1" applyBorder="1" applyAlignment="1">
      <alignment horizontal="right" vertical="center" wrapText="1"/>
    </xf>
    <xf numFmtId="167" fontId="2" fillId="3" borderId="11" xfId="9" applyNumberFormat="1" applyFont="1" applyFill="1" applyBorder="1" applyAlignment="1">
      <alignment horizontal="right" vertical="center" wrapText="1"/>
    </xf>
    <xf numFmtId="0" fontId="2" fillId="3" borderId="9" xfId="0" applyFont="1" applyFill="1" applyBorder="1" applyAlignment="1">
      <alignment horizontal="right" vertical="top" wrapText="1"/>
    </xf>
    <xf numFmtId="0" fontId="2" fillId="3" borderId="10" xfId="0" applyFont="1" applyFill="1" applyBorder="1" applyAlignment="1">
      <alignment horizontal="right" vertical="top" wrapText="1"/>
    </xf>
    <xf numFmtId="0" fontId="2" fillId="3" borderId="11" xfId="0" applyFont="1" applyFill="1" applyBorder="1" applyAlignment="1">
      <alignment horizontal="right" vertical="top" wrapText="1"/>
    </xf>
    <xf numFmtId="164" fontId="2" fillId="3" borderId="9" xfId="3" applyFont="1" applyFill="1" applyBorder="1" applyAlignment="1">
      <alignment horizontal="center" vertical="center" wrapText="1"/>
    </xf>
    <xf numFmtId="164" fontId="2" fillId="3" borderId="10" xfId="3" applyFont="1" applyFill="1" applyBorder="1" applyAlignment="1">
      <alignment horizontal="center" vertical="center" wrapText="1"/>
    </xf>
    <xf numFmtId="164" fontId="2" fillId="3" borderId="11" xfId="3" applyFont="1" applyFill="1" applyBorder="1" applyAlignment="1">
      <alignment horizontal="center" vertical="center" wrapText="1"/>
    </xf>
    <xf numFmtId="0" fontId="2" fillId="4" borderId="9" xfId="9" applyFont="1" applyFill="1" applyBorder="1" applyAlignment="1">
      <alignment horizontal="left" vertical="center" wrapText="1"/>
    </xf>
    <xf numFmtId="0" fontId="2" fillId="4" borderId="10" xfId="9" applyFont="1" applyFill="1" applyBorder="1" applyAlignment="1">
      <alignment horizontal="left" vertical="center" wrapText="1"/>
    </xf>
    <xf numFmtId="0" fontId="2" fillId="4" borderId="11" xfId="9" applyFont="1" applyFill="1" applyBorder="1" applyAlignment="1">
      <alignment horizontal="left" vertical="center" wrapText="1"/>
    </xf>
    <xf numFmtId="0" fontId="2" fillId="0" borderId="9" xfId="9" applyFont="1" applyFill="1" applyBorder="1" applyAlignment="1">
      <alignment horizontal="right" wrapText="1"/>
    </xf>
    <xf numFmtId="0" fontId="2" fillId="0" borderId="10" xfId="9" applyFont="1" applyFill="1" applyBorder="1" applyAlignment="1">
      <alignment horizontal="right" wrapText="1"/>
    </xf>
    <xf numFmtId="0" fontId="2" fillId="0" borderId="11" xfId="9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right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4" borderId="9" xfId="5" applyFont="1" applyFill="1" applyBorder="1" applyAlignment="1">
      <alignment horizontal="left" vertical="center" wrapText="1"/>
    </xf>
    <xf numFmtId="0" fontId="2" fillId="4" borderId="10" xfId="5" applyFont="1" applyFill="1" applyBorder="1" applyAlignment="1">
      <alignment horizontal="left" vertical="center" wrapText="1"/>
    </xf>
    <xf numFmtId="0" fontId="2" fillId="4" borderId="11" xfId="5" applyFont="1" applyFill="1" applyBorder="1" applyAlignment="1">
      <alignment horizontal="left" vertical="center" wrapText="1"/>
    </xf>
    <xf numFmtId="0" fontId="2" fillId="0" borderId="1" xfId="12" applyFont="1" applyFill="1" applyBorder="1" applyAlignment="1">
      <alignment horizontal="right" wrapText="1"/>
    </xf>
    <xf numFmtId="0" fontId="2" fillId="4" borderId="1" xfId="9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  <xf numFmtId="0" fontId="1" fillId="4" borderId="0" xfId="0" applyFont="1" applyFill="1"/>
    <xf numFmtId="0" fontId="2" fillId="5" borderId="1" xfId="9" applyFont="1" applyFill="1" applyBorder="1" applyAlignment="1">
      <alignment horizontal="right" vertical="center"/>
    </xf>
    <xf numFmtId="167" fontId="2" fillId="5" borderId="9" xfId="9" applyNumberFormat="1" applyFont="1" applyFill="1" applyBorder="1" applyAlignment="1">
      <alignment horizontal="right" vertical="center" wrapText="1"/>
    </xf>
    <xf numFmtId="167" fontId="2" fillId="5" borderId="10" xfId="9" applyNumberFormat="1" applyFont="1" applyFill="1" applyBorder="1" applyAlignment="1">
      <alignment horizontal="right" vertical="center" wrapText="1"/>
    </xf>
    <xf numFmtId="167" fontId="2" fillId="5" borderId="11" xfId="9" applyNumberFormat="1" applyFont="1" applyFill="1" applyBorder="1" applyAlignment="1">
      <alignment horizontal="right" vertical="center" wrapText="1"/>
    </xf>
    <xf numFmtId="4" fontId="2" fillId="5" borderId="1" xfId="9" applyNumberFormat="1" applyFont="1" applyFill="1" applyBorder="1" applyAlignment="1">
      <alignment horizontal="right" vertical="center" wrapText="1"/>
    </xf>
    <xf numFmtId="167" fontId="2" fillId="5" borderId="11" xfId="9" applyNumberFormat="1" applyFont="1" applyFill="1" applyBorder="1" applyAlignment="1">
      <alignment horizontal="right" vertical="center" wrapText="1"/>
    </xf>
    <xf numFmtId="0" fontId="2" fillId="5" borderId="4" xfId="9" applyFont="1" applyFill="1" applyBorder="1" applyAlignment="1">
      <alignment horizontal="right" vertical="center"/>
    </xf>
    <xf numFmtId="167" fontId="2" fillId="5" borderId="13" xfId="9" applyNumberFormat="1" applyFont="1" applyFill="1" applyBorder="1" applyAlignment="1">
      <alignment horizontal="right" vertical="center" wrapText="1"/>
    </xf>
    <xf numFmtId="167" fontId="2" fillId="5" borderId="14" xfId="9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2" fillId="4" borderId="4" xfId="9" applyFont="1" applyFill="1" applyBorder="1" applyAlignment="1">
      <alignment horizontal="left" vertical="center"/>
    </xf>
    <xf numFmtId="167" fontId="2" fillId="4" borderId="9" xfId="9" applyNumberFormat="1" applyFont="1" applyFill="1" applyBorder="1" applyAlignment="1">
      <alignment horizontal="left" vertical="center" wrapText="1"/>
    </xf>
    <xf numFmtId="167" fontId="2" fillId="4" borderId="10" xfId="9" applyNumberFormat="1" applyFont="1" applyFill="1" applyBorder="1" applyAlignment="1">
      <alignment horizontal="left" vertical="center" wrapText="1"/>
    </xf>
    <xf numFmtId="167" fontId="2" fillId="4" borderId="11" xfId="9" applyNumberFormat="1" applyFont="1" applyFill="1" applyBorder="1" applyAlignment="1">
      <alignment horizontal="left" vertical="center" wrapText="1"/>
    </xf>
    <xf numFmtId="0" fontId="5" fillId="0" borderId="3" xfId="5" applyNumberFormat="1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vertical="top" wrapText="1"/>
    </xf>
    <xf numFmtId="0" fontId="5" fillId="0" borderId="4" xfId="5" applyFont="1" applyFill="1" applyBorder="1" applyAlignment="1">
      <alignment horizontal="center" vertical="top" wrapText="1"/>
    </xf>
    <xf numFmtId="2" fontId="5" fillId="0" borderId="4" xfId="0" applyNumberFormat="1" applyFont="1" applyFill="1" applyBorder="1" applyAlignment="1">
      <alignment horizontal="center" vertical="top"/>
    </xf>
    <xf numFmtId="0" fontId="5" fillId="0" borderId="1" xfId="5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right" vertical="top" wrapText="1"/>
    </xf>
  </cellXfs>
  <cellStyles count="14">
    <cellStyle name="Comma 2" xfId="1"/>
    <cellStyle name="Comma 3" xfId="2"/>
    <cellStyle name="Currency 2" xfId="3"/>
    <cellStyle name="Currency 4" xfId="4"/>
    <cellStyle name="Normal" xfId="0" builtinId="0"/>
    <cellStyle name="Normal 2" xfId="5"/>
    <cellStyle name="Normal 2 2" xfId="6"/>
    <cellStyle name="Normal 2 2 2" xfId="7"/>
    <cellStyle name="Normal 2 3" xfId="8"/>
    <cellStyle name="Normal 3 2" xfId="9"/>
    <cellStyle name="Normal 6 2" xfId="10"/>
    <cellStyle name="Нормален 2" xfId="11"/>
    <cellStyle name="Нормален 2 2" xfId="12"/>
    <cellStyle name="Нормален 3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SK\2016\&#1042;&#1089;&#1080;&#1095;&#1082;&#1086;%20&#1089;&#1083;&#1077;&#1076;%20&#1086;&#1090;&#1076;&#1077;&#1083;%20&#1055;&#1091;&#1073;&#1083;&#1080;&#1095;&#1085;&#1080;%20&#1084;&#1077;&#1088;&#1082;&#1080;\7.6\&#1055;&#1088;&#1086;&#1077;&#1082;&#1090;&#1080;-7-6\&#1055;&#1088;&#1086;&#1077;&#1082;&#1090;&#1080;-&#1056;&#1086;&#1089;&#1080;%20&#1042;&#1072;&#1085;&#1075;&#1077;&#1083;&#1086;&#1074;&#1072;\10_07_6_0_00248_&#1062;&#1098;&#1088;&#1082;&#1074;&#1072;%20&#1057;&#1074;&#1077;&#1090;&#1072;%20&#1040;&#1085;&#1085;&#1072;\&#1057;&#1084;&#1086;&#1083;&#1080;&#1095;&#1072;&#1085;&#1086;_TDI_M7.6_&#1050;_21.4.2016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 за допустими инвестиции"/>
      <sheetName val="масиви 7.6"/>
      <sheetName val="за ИСАК"/>
    </sheetNames>
    <sheetDataSet>
      <sheetData sheetId="0"/>
      <sheetData sheetId="1">
        <row r="47">
          <cell r="B47" t="str">
            <v xml:space="preserve">Стенопис </v>
          </cell>
        </row>
        <row r="48">
          <cell r="B48" t="str">
            <v>Реставрация на иконостас</v>
          </cell>
        </row>
        <row r="49">
          <cell r="B49" t="str">
            <v>Иконостас изработен от липа + монтаж</v>
          </cell>
        </row>
        <row r="50">
          <cell r="B50" t="str">
            <v>Иконостас изработен от МДФ + монтаж</v>
          </cell>
        </row>
        <row r="51">
          <cell r="B51" t="str">
            <v>Трон МДФ</v>
          </cell>
        </row>
        <row r="52">
          <cell r="B52" t="str">
            <v>Трон липа</v>
          </cell>
        </row>
        <row r="53">
          <cell r="B53" t="str">
            <v>Певница, масив дърворезба</v>
          </cell>
        </row>
        <row r="54">
          <cell r="B54" t="str">
            <v>Аналой,масив дърворезба</v>
          </cell>
        </row>
        <row r="55">
          <cell r="B55" t="str">
            <v>Свети престол, изработен от дърво, месинг, дърво</v>
          </cell>
        </row>
        <row r="56">
          <cell r="B56" t="str">
            <v>Седмокандилник (изработен от бронз)</v>
          </cell>
        </row>
        <row r="57">
          <cell r="B57" t="str">
            <v>Дарохранителница (изработена от бронз)</v>
          </cell>
        </row>
        <row r="58">
          <cell r="B58" t="str">
            <v>Напрестолен свещник - единичен</v>
          </cell>
        </row>
        <row r="59">
          <cell r="B59" t="str">
            <v>Напрестолен кръст - лежащ</v>
          </cell>
        </row>
        <row r="60">
          <cell r="B60" t="str">
            <v>Напрестолен кръст - лежащ</v>
          </cell>
        </row>
        <row r="61">
          <cell r="B61" t="str">
            <v>Аплик 1 крушка</v>
          </cell>
        </row>
        <row r="62">
          <cell r="B62" t="str">
            <v>Аплик 2 крушки</v>
          </cell>
        </row>
        <row r="63">
          <cell r="B63" t="str">
            <v>Аплик 3 крушки</v>
          </cell>
        </row>
        <row r="64">
          <cell r="B64" t="str">
            <v xml:space="preserve">Полилей алуминиев </v>
          </cell>
        </row>
        <row r="65">
          <cell r="B65" t="str">
            <v>Полилей бронзов</v>
          </cell>
        </row>
        <row r="66">
          <cell r="B66" t="str">
            <v>Кандила</v>
          </cell>
        </row>
        <row r="67">
          <cell r="B67" t="str">
            <v>Бродирано облечение за свети престол</v>
          </cell>
        </row>
        <row r="68">
          <cell r="B68" t="str">
            <v>Проскинитарий (масив)</v>
          </cell>
        </row>
        <row r="69">
          <cell r="B69" t="str">
            <v>Икони рисувани царски ред</v>
          </cell>
        </row>
        <row r="70">
          <cell r="B70" t="str">
            <v>Икони рисувани апостолски ред</v>
          </cell>
        </row>
        <row r="71">
          <cell r="B71" t="str">
            <v>Камбани</v>
          </cell>
        </row>
        <row r="72">
          <cell r="B72" t="str">
            <v>Кандило - настолно</v>
          </cell>
        </row>
        <row r="73">
          <cell r="B73" t="str">
            <v>Евангелие - обков</v>
          </cell>
        </row>
        <row r="74">
          <cell r="B74" t="str">
            <v>Свещник - пясъчен (алуминиев)</v>
          </cell>
        </row>
        <row r="75">
          <cell r="B75" t="str">
            <v>Свещници (бронзова отливка) с 1 свещ</v>
          </cell>
        </row>
        <row r="76">
          <cell r="B76" t="str">
            <v>Свещници (бронзова отливка) с 13 свещи</v>
          </cell>
        </row>
        <row r="77">
          <cell r="B77" t="str">
            <v>Свещници (бронзова отливка) с 23 свещи двуредов</v>
          </cell>
        </row>
        <row r="78">
          <cell r="B78" t="str">
            <v>Свещници (бронзова отливка) с 28 свещи двуредов</v>
          </cell>
        </row>
        <row r="79">
          <cell r="B79" t="str">
            <v>Купел за свето кръщение</v>
          </cell>
        </row>
        <row r="83">
          <cell r="B83" t="str">
            <v>Подготовка на заявление за подпомагане</v>
          </cell>
        </row>
        <row r="84">
          <cell r="B84" t="str">
            <v>Анализ за икономическа и екологична устойчивост на проекта</v>
          </cell>
        </row>
        <row r="85">
          <cell r="B85" t="str">
            <v>Отчитане и управление на проекта</v>
          </cell>
        </row>
        <row r="86">
          <cell r="B86" t="str">
            <v>Анализ за устойчивостта на инвестицията</v>
          </cell>
        </row>
        <row r="87">
          <cell r="B87" t="str">
            <v xml:space="preserve">Изготвяне на технически/работен проект </v>
          </cell>
        </row>
        <row r="88">
          <cell r="B88" t="str">
            <v>Строителен надзор</v>
          </cell>
        </row>
        <row r="89">
          <cell r="B89" t="str">
            <v>Авторски надзор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06"/>
  <sheetViews>
    <sheetView tabSelected="1" view="pageBreakPreview" topLeftCell="A43" zoomScaleNormal="100" zoomScaleSheetLayoutView="100" workbookViewId="0">
      <selection activeCell="F49" sqref="F49"/>
    </sheetView>
  </sheetViews>
  <sheetFormatPr defaultColWidth="9.109375" defaultRowHeight="13.2"/>
  <cols>
    <col min="1" max="1" width="4.33203125" style="2" customWidth="1"/>
    <col min="2" max="2" width="51.44140625" style="2" customWidth="1"/>
    <col min="3" max="3" width="10.109375" style="2" customWidth="1"/>
    <col min="4" max="4" width="13.6640625" style="2" customWidth="1"/>
    <col min="5" max="5" width="16.6640625" style="2" customWidth="1"/>
    <col min="6" max="6" width="17.5546875" style="3" customWidth="1"/>
    <col min="7" max="7" width="10.44140625" style="1" customWidth="1"/>
    <col min="8" max="8" width="9.109375" style="1"/>
    <col min="9" max="9" width="17.44140625" style="1" customWidth="1"/>
    <col min="10" max="10" width="11.6640625" style="1" customWidth="1"/>
    <col min="11" max="54" width="9.109375" style="1"/>
    <col min="55" max="16384" width="9.109375" style="2"/>
  </cols>
  <sheetData>
    <row r="1" spans="1:54" ht="17.399999999999999">
      <c r="A1" s="72" t="s">
        <v>50</v>
      </c>
      <c r="B1" s="72"/>
      <c r="C1" s="72"/>
      <c r="D1" s="72"/>
      <c r="E1" s="72"/>
      <c r="F1" s="72"/>
      <c r="AU1" s="2"/>
      <c r="AV1" s="2"/>
      <c r="AW1" s="2"/>
      <c r="AX1" s="2"/>
      <c r="AY1" s="2"/>
      <c r="AZ1" s="2"/>
      <c r="BA1" s="2"/>
      <c r="BB1" s="2"/>
    </row>
    <row r="2" spans="1:54" ht="15.6">
      <c r="A2" s="63" t="s">
        <v>36</v>
      </c>
      <c r="B2" s="64"/>
      <c r="C2" s="64"/>
      <c r="D2" s="64"/>
      <c r="E2" s="64"/>
      <c r="F2" s="65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ht="15.6">
      <c r="A3" s="63" t="s">
        <v>49</v>
      </c>
      <c r="B3" s="64"/>
      <c r="C3" s="64"/>
      <c r="D3" s="64"/>
      <c r="E3" s="64"/>
      <c r="F3" s="65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58.8" customHeight="1">
      <c r="A4" s="73" t="s">
        <v>37</v>
      </c>
      <c r="B4" s="74"/>
      <c r="C4" s="74"/>
      <c r="D4" s="74"/>
      <c r="E4" s="74"/>
      <c r="F4" s="75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</row>
    <row r="5" spans="1:54" ht="53.25" customHeight="1">
      <c r="A5" s="49" t="s">
        <v>0</v>
      </c>
      <c r="B5" s="49" t="s">
        <v>38</v>
      </c>
      <c r="C5" s="50" t="s">
        <v>1</v>
      </c>
      <c r="D5" s="50" t="s">
        <v>39</v>
      </c>
      <c r="E5" s="50" t="s">
        <v>41</v>
      </c>
      <c r="F5" s="51" t="s">
        <v>40</v>
      </c>
      <c r="AU5" s="2"/>
      <c r="AV5" s="2"/>
      <c r="AW5" s="2"/>
      <c r="AX5" s="2"/>
      <c r="AY5" s="2"/>
      <c r="AZ5" s="2"/>
      <c r="BA5" s="2"/>
      <c r="BB5" s="2"/>
    </row>
    <row r="6" spans="1:54" customFormat="1" ht="46.8" customHeight="1">
      <c r="A6" s="52"/>
      <c r="B6" s="76" t="s">
        <v>2</v>
      </c>
      <c r="C6" s="77"/>
      <c r="D6" s="77"/>
      <c r="E6" s="77"/>
      <c r="F6" s="78"/>
    </row>
    <row r="7" spans="1:54" customFormat="1" ht="31.2">
      <c r="A7" s="7">
        <v>1</v>
      </c>
      <c r="B7" s="8" t="s">
        <v>3</v>
      </c>
      <c r="C7" s="9" t="s">
        <v>4</v>
      </c>
      <c r="D7" s="10">
        <f>D8*0.7</f>
        <v>2894.5</v>
      </c>
      <c r="E7" s="9"/>
      <c r="F7" s="40"/>
    </row>
    <row r="8" spans="1:54" customFormat="1" ht="31.2">
      <c r="A8" s="11">
        <v>2</v>
      </c>
      <c r="B8" s="8" t="s">
        <v>5</v>
      </c>
      <c r="C8" s="9" t="s">
        <v>6</v>
      </c>
      <c r="D8" s="10">
        <v>4135</v>
      </c>
      <c r="E8" s="9"/>
      <c r="F8" s="40"/>
    </row>
    <row r="9" spans="1:54" customFormat="1" ht="31.2">
      <c r="A9" s="11">
        <v>3</v>
      </c>
      <c r="B9" s="8" t="s">
        <v>7</v>
      </c>
      <c r="C9" s="9" t="s">
        <v>8</v>
      </c>
      <c r="D9" s="10">
        <f>D8*0.06*2.4</f>
        <v>595.43999999999994</v>
      </c>
      <c r="E9" s="9"/>
      <c r="F9" s="40"/>
    </row>
    <row r="10" spans="1:54" customFormat="1" ht="46.8">
      <c r="A10" s="11">
        <v>4</v>
      </c>
      <c r="B10" s="8" t="s">
        <v>9</v>
      </c>
      <c r="C10" s="9" t="s">
        <v>4</v>
      </c>
      <c r="D10" s="10">
        <f>D8*0.3*1.09</f>
        <v>1352.1450000000002</v>
      </c>
      <c r="E10" s="9"/>
      <c r="F10" s="40"/>
    </row>
    <row r="11" spans="1:54" customFormat="1" ht="46.8">
      <c r="A11" s="7">
        <v>5</v>
      </c>
      <c r="B11" s="8" t="s">
        <v>10</v>
      </c>
      <c r="C11" s="9" t="s">
        <v>4</v>
      </c>
      <c r="D11" s="10">
        <f>D8*0.28*1.09</f>
        <v>1262.0020000000002</v>
      </c>
      <c r="E11" s="9"/>
      <c r="F11" s="40"/>
    </row>
    <row r="12" spans="1:54" customFormat="1" ht="31.2">
      <c r="A12" s="11">
        <v>6</v>
      </c>
      <c r="B12" s="8" t="s">
        <v>11</v>
      </c>
      <c r="C12" s="9" t="s">
        <v>6</v>
      </c>
      <c r="D12" s="10">
        <f>D8</f>
        <v>4135</v>
      </c>
      <c r="E12" s="9"/>
      <c r="F12" s="40"/>
    </row>
    <row r="13" spans="1:54" customFormat="1" ht="31.2">
      <c r="A13" s="11">
        <v>7</v>
      </c>
      <c r="B13" s="8" t="s">
        <v>12</v>
      </c>
      <c r="C13" s="9" t="s">
        <v>6</v>
      </c>
      <c r="D13" s="10">
        <f>D8</f>
        <v>4135</v>
      </c>
      <c r="E13" s="9"/>
      <c r="F13" s="40"/>
    </row>
    <row r="14" spans="1:54" customFormat="1" ht="46.8">
      <c r="A14" s="11">
        <v>8</v>
      </c>
      <c r="B14" s="8" t="s">
        <v>13</v>
      </c>
      <c r="C14" s="9" t="s">
        <v>14</v>
      </c>
      <c r="D14" s="10">
        <v>1400</v>
      </c>
      <c r="E14" s="9"/>
      <c r="F14" s="40"/>
    </row>
    <row r="15" spans="1:54" customFormat="1" ht="46.8">
      <c r="A15" s="7">
        <v>9</v>
      </c>
      <c r="B15" s="8" t="s">
        <v>15</v>
      </c>
      <c r="C15" s="9" t="s">
        <v>4</v>
      </c>
      <c r="D15" s="10">
        <f>D14*0.05</f>
        <v>70</v>
      </c>
      <c r="E15" s="9"/>
      <c r="F15" s="40"/>
    </row>
    <row r="16" spans="1:54" customFormat="1" ht="62.4">
      <c r="A16" s="11">
        <v>10</v>
      </c>
      <c r="B16" s="8" t="s">
        <v>16</v>
      </c>
      <c r="C16" s="9" t="s">
        <v>17</v>
      </c>
      <c r="D16" s="10">
        <v>2</v>
      </c>
      <c r="E16" s="9"/>
      <c r="F16" s="40"/>
    </row>
    <row r="17" spans="1:6" customFormat="1" ht="62.4">
      <c r="A17" s="11">
        <v>11</v>
      </c>
      <c r="B17" s="8" t="s">
        <v>18</v>
      </c>
      <c r="C17" s="9" t="s">
        <v>6</v>
      </c>
      <c r="D17" s="10">
        <v>68.2</v>
      </c>
      <c r="E17" s="9"/>
      <c r="F17" s="40"/>
    </row>
    <row r="18" spans="1:6" customFormat="1" ht="31.2">
      <c r="A18" s="11">
        <v>12</v>
      </c>
      <c r="B18" s="8" t="s">
        <v>19</v>
      </c>
      <c r="C18" s="9" t="s">
        <v>17</v>
      </c>
      <c r="D18" s="10">
        <v>1</v>
      </c>
      <c r="E18" s="9"/>
      <c r="F18" s="40"/>
    </row>
    <row r="19" spans="1:6" customFormat="1" ht="15.6">
      <c r="A19" s="39"/>
      <c r="B19" s="79" t="s">
        <v>42</v>
      </c>
      <c r="C19" s="79"/>
      <c r="D19" s="79"/>
      <c r="E19" s="79"/>
      <c r="F19" s="40"/>
    </row>
    <row r="20" spans="1:6" customFormat="1" ht="46.8" customHeight="1">
      <c r="A20" s="53"/>
      <c r="B20" s="80" t="s">
        <v>43</v>
      </c>
      <c r="C20" s="80"/>
      <c r="D20" s="80"/>
      <c r="E20" s="80"/>
      <c r="F20" s="80"/>
    </row>
    <row r="21" spans="1:6" customFormat="1" ht="31.2">
      <c r="A21" s="12">
        <v>1</v>
      </c>
      <c r="B21" s="13" t="s">
        <v>3</v>
      </c>
      <c r="C21" s="14" t="s">
        <v>4</v>
      </c>
      <c r="D21" s="15">
        <f>D22*0.7</f>
        <v>1875.6499999999999</v>
      </c>
      <c r="E21" s="14"/>
      <c r="F21" s="40"/>
    </row>
    <row r="22" spans="1:6" customFormat="1" ht="31.2">
      <c r="A22" s="16">
        <v>2</v>
      </c>
      <c r="B22" s="13" t="s">
        <v>5</v>
      </c>
      <c r="C22" s="14" t="s">
        <v>6</v>
      </c>
      <c r="D22" s="15">
        <v>2679.5</v>
      </c>
      <c r="E22" s="14"/>
      <c r="F22" s="40"/>
    </row>
    <row r="23" spans="1:6" customFormat="1" ht="31.2">
      <c r="A23" s="16">
        <v>3</v>
      </c>
      <c r="B23" s="13" t="s">
        <v>7</v>
      </c>
      <c r="C23" s="14" t="s">
        <v>8</v>
      </c>
      <c r="D23" s="15">
        <f>D22*0.06*2.4</f>
        <v>385.84799999999996</v>
      </c>
      <c r="E23" s="14"/>
      <c r="F23" s="40"/>
    </row>
    <row r="24" spans="1:6" customFormat="1" ht="46.8">
      <c r="A24" s="16">
        <v>4</v>
      </c>
      <c r="B24" s="13" t="s">
        <v>9</v>
      </c>
      <c r="C24" s="14" t="s">
        <v>4</v>
      </c>
      <c r="D24" s="15">
        <f>D22*0.3*1.09</f>
        <v>876.19650000000013</v>
      </c>
      <c r="E24" s="14"/>
      <c r="F24" s="40"/>
    </row>
    <row r="25" spans="1:6" customFormat="1" ht="46.8">
      <c r="A25" s="12">
        <v>5</v>
      </c>
      <c r="B25" s="13" t="s">
        <v>10</v>
      </c>
      <c r="C25" s="14" t="s">
        <v>4</v>
      </c>
      <c r="D25" s="15">
        <f>D22*0.28*1.09</f>
        <v>817.78340000000014</v>
      </c>
      <c r="E25" s="14"/>
      <c r="F25" s="40"/>
    </row>
    <row r="26" spans="1:6" customFormat="1" ht="31.2">
      <c r="A26" s="16">
        <v>6</v>
      </c>
      <c r="B26" s="13" t="s">
        <v>11</v>
      </c>
      <c r="C26" s="14" t="s">
        <v>6</v>
      </c>
      <c r="D26" s="15">
        <f>D22</f>
        <v>2679.5</v>
      </c>
      <c r="E26" s="14"/>
      <c r="F26" s="40"/>
    </row>
    <row r="27" spans="1:6" customFormat="1" ht="31.2">
      <c r="A27" s="16">
        <v>7</v>
      </c>
      <c r="B27" s="13" t="s">
        <v>12</v>
      </c>
      <c r="C27" s="14" t="s">
        <v>6</v>
      </c>
      <c r="D27" s="15">
        <f>D22</f>
        <v>2679.5</v>
      </c>
      <c r="E27" s="14"/>
      <c r="F27" s="40"/>
    </row>
    <row r="28" spans="1:6" customFormat="1" ht="46.8">
      <c r="A28" s="16">
        <v>8</v>
      </c>
      <c r="B28" s="13" t="s">
        <v>13</v>
      </c>
      <c r="C28" s="14" t="s">
        <v>14</v>
      </c>
      <c r="D28" s="15">
        <v>780</v>
      </c>
      <c r="E28" s="14"/>
      <c r="F28" s="40"/>
    </row>
    <row r="29" spans="1:6" customFormat="1" ht="46.8">
      <c r="A29" s="12">
        <v>9</v>
      </c>
      <c r="B29" s="13" t="s">
        <v>15</v>
      </c>
      <c r="C29" s="14" t="s">
        <v>4</v>
      </c>
      <c r="D29" s="15">
        <f>D28*0.05</f>
        <v>39</v>
      </c>
      <c r="E29" s="14"/>
      <c r="F29" s="40"/>
    </row>
    <row r="30" spans="1:6" customFormat="1" ht="62.4">
      <c r="A30" s="16">
        <v>10</v>
      </c>
      <c r="B30" s="13" t="s">
        <v>18</v>
      </c>
      <c r="C30" s="14" t="s">
        <v>6</v>
      </c>
      <c r="D30" s="15">
        <v>35</v>
      </c>
      <c r="E30" s="14"/>
      <c r="F30" s="40"/>
    </row>
    <row r="31" spans="1:6" customFormat="1" ht="31.2">
      <c r="A31" s="16">
        <v>11</v>
      </c>
      <c r="B31" s="13" t="s">
        <v>19</v>
      </c>
      <c r="C31" s="14" t="s">
        <v>17</v>
      </c>
      <c r="D31" s="15">
        <v>1</v>
      </c>
      <c r="E31" s="14"/>
      <c r="F31" s="40"/>
    </row>
    <row r="32" spans="1:6" customFormat="1" ht="15.6">
      <c r="A32" s="16"/>
      <c r="B32" s="81" t="s">
        <v>42</v>
      </c>
      <c r="C32" s="82"/>
      <c r="D32" s="82"/>
      <c r="E32" s="83"/>
      <c r="F32" s="15"/>
    </row>
    <row r="33" spans="1:6" customFormat="1" ht="33" customHeight="1">
      <c r="A33" s="54"/>
      <c r="B33" s="66" t="s">
        <v>44</v>
      </c>
      <c r="C33" s="67"/>
      <c r="D33" s="67"/>
      <c r="E33" s="67"/>
      <c r="F33" s="68"/>
    </row>
    <row r="34" spans="1:6" customFormat="1" ht="31.2">
      <c r="A34" s="16">
        <v>1</v>
      </c>
      <c r="B34" s="13" t="s">
        <v>20</v>
      </c>
      <c r="C34" s="14" t="s">
        <v>4</v>
      </c>
      <c r="D34" s="15">
        <f>(80)*0.2</f>
        <v>16</v>
      </c>
      <c r="E34" s="14"/>
      <c r="F34" s="40"/>
    </row>
    <row r="35" spans="1:6" customFormat="1" ht="31.2">
      <c r="A35" s="16">
        <v>2</v>
      </c>
      <c r="B35" s="17" t="s">
        <v>21</v>
      </c>
      <c r="C35" s="14" t="s">
        <v>4</v>
      </c>
      <c r="D35" s="15">
        <f>D34</f>
        <v>16</v>
      </c>
      <c r="E35" s="14"/>
      <c r="F35" s="40"/>
    </row>
    <row r="36" spans="1:6" customFormat="1" ht="31.2">
      <c r="A36" s="16">
        <v>3</v>
      </c>
      <c r="B36" s="13" t="s">
        <v>22</v>
      </c>
      <c r="C36" s="14" t="s">
        <v>4</v>
      </c>
      <c r="D36" s="15">
        <f>(301+425+236+247)*0.25</f>
        <v>302.25</v>
      </c>
      <c r="E36" s="14"/>
      <c r="F36" s="40"/>
    </row>
    <row r="37" spans="1:6" customFormat="1" ht="31.2">
      <c r="A37" s="16">
        <v>4</v>
      </c>
      <c r="B37" s="13" t="s">
        <v>23</v>
      </c>
      <c r="C37" s="14" t="s">
        <v>6</v>
      </c>
      <c r="D37" s="15">
        <f>301+425+236+247</f>
        <v>1209</v>
      </c>
      <c r="E37" s="14"/>
      <c r="F37" s="40"/>
    </row>
    <row r="38" spans="1:6" customFormat="1" ht="31.2">
      <c r="A38" s="16">
        <v>5</v>
      </c>
      <c r="B38" s="13" t="s">
        <v>24</v>
      </c>
      <c r="C38" s="14" t="s">
        <v>6</v>
      </c>
      <c r="D38" s="15">
        <f>8*3</f>
        <v>24</v>
      </c>
      <c r="E38" s="14"/>
      <c r="F38" s="40"/>
    </row>
    <row r="39" spans="1:6" customFormat="1" ht="31.2">
      <c r="A39" s="16">
        <v>6</v>
      </c>
      <c r="B39" s="13" t="s">
        <v>25</v>
      </c>
      <c r="C39" s="14" t="s">
        <v>4</v>
      </c>
      <c r="D39" s="15">
        <f>D37*0.05</f>
        <v>60.45</v>
      </c>
      <c r="E39" s="14"/>
      <c r="F39" s="40"/>
    </row>
    <row r="40" spans="1:6" customFormat="1" ht="46.8">
      <c r="A40" s="16">
        <v>7</v>
      </c>
      <c r="B40" s="13" t="s">
        <v>26</v>
      </c>
      <c r="C40" s="14" t="s">
        <v>4</v>
      </c>
      <c r="D40" s="15">
        <f>D37*0.15</f>
        <v>181.35</v>
      </c>
      <c r="E40" s="14"/>
      <c r="F40" s="40"/>
    </row>
    <row r="41" spans="1:6" customFormat="1" ht="46.8">
      <c r="A41" s="16">
        <v>8</v>
      </c>
      <c r="B41" s="13" t="s">
        <v>27</v>
      </c>
      <c r="C41" s="14" t="s">
        <v>4</v>
      </c>
      <c r="D41" s="15">
        <f>32*3*2*0.15</f>
        <v>28.799999999999997</v>
      </c>
      <c r="E41" s="14"/>
      <c r="F41" s="40"/>
    </row>
    <row r="42" spans="1:6" customFormat="1" ht="62.4">
      <c r="A42" s="16">
        <v>9</v>
      </c>
      <c r="B42" s="13" t="s">
        <v>28</v>
      </c>
      <c r="C42" s="14" t="s">
        <v>4</v>
      </c>
      <c r="D42" s="15">
        <v>57.6</v>
      </c>
      <c r="E42" s="14"/>
      <c r="F42" s="40"/>
    </row>
    <row r="43" spans="1:6" customFormat="1" ht="46.8">
      <c r="A43" s="16">
        <v>10</v>
      </c>
      <c r="B43" s="13" t="s">
        <v>29</v>
      </c>
      <c r="C43" s="14" t="s">
        <v>6</v>
      </c>
      <c r="D43" s="15">
        <v>192</v>
      </c>
      <c r="E43" s="14"/>
      <c r="F43" s="40"/>
    </row>
    <row r="44" spans="1:6" customFormat="1" ht="62.4">
      <c r="A44" s="102">
        <v>11</v>
      </c>
      <c r="B44" s="103" t="s">
        <v>30</v>
      </c>
      <c r="C44" s="104" t="s">
        <v>31</v>
      </c>
      <c r="D44" s="105">
        <v>653</v>
      </c>
      <c r="E44" s="104"/>
      <c r="F44" s="40"/>
    </row>
    <row r="45" spans="1:6" customFormat="1" ht="15.6">
      <c r="A45" s="106"/>
      <c r="B45" s="107" t="s">
        <v>42</v>
      </c>
      <c r="C45" s="107"/>
      <c r="D45" s="107"/>
      <c r="E45" s="107"/>
      <c r="F45" s="3"/>
    </row>
    <row r="46" spans="1:6" customFormat="1" ht="46.8" customHeight="1">
      <c r="A46" s="53"/>
      <c r="B46" s="66" t="s">
        <v>32</v>
      </c>
      <c r="C46" s="67"/>
      <c r="D46" s="67"/>
      <c r="E46" s="67"/>
      <c r="F46" s="68"/>
    </row>
    <row r="47" spans="1:6" customFormat="1" ht="31.2">
      <c r="A47" s="18">
        <v>1</v>
      </c>
      <c r="B47" s="19" t="s">
        <v>3</v>
      </c>
      <c r="C47" s="20" t="s">
        <v>4</v>
      </c>
      <c r="D47" s="21">
        <v>1645</v>
      </c>
      <c r="E47" s="20"/>
      <c r="F47" s="40"/>
    </row>
    <row r="48" spans="1:6" customFormat="1" ht="31.2">
      <c r="A48" s="22">
        <v>2</v>
      </c>
      <c r="B48" s="19" t="s">
        <v>5</v>
      </c>
      <c r="C48" s="20" t="s">
        <v>6</v>
      </c>
      <c r="D48" s="21">
        <v>2350</v>
      </c>
      <c r="E48" s="20"/>
      <c r="F48" s="40"/>
    </row>
    <row r="49" spans="1:6" customFormat="1" ht="31.2">
      <c r="A49" s="22">
        <v>3</v>
      </c>
      <c r="B49" s="19" t="s">
        <v>7</v>
      </c>
      <c r="C49" s="20" t="s">
        <v>8</v>
      </c>
      <c r="D49" s="21">
        <v>338.4</v>
      </c>
      <c r="E49" s="20"/>
      <c r="F49" s="40"/>
    </row>
    <row r="50" spans="1:6" customFormat="1" ht="46.8">
      <c r="A50" s="22">
        <v>4</v>
      </c>
      <c r="B50" s="19" t="s">
        <v>9</v>
      </c>
      <c r="C50" s="20" t="s">
        <v>4</v>
      </c>
      <c r="D50" s="21">
        <v>768.45</v>
      </c>
      <c r="E50" s="20"/>
      <c r="F50" s="40"/>
    </row>
    <row r="51" spans="1:6" customFormat="1" ht="46.8">
      <c r="A51" s="18">
        <v>5</v>
      </c>
      <c r="B51" s="19" t="s">
        <v>10</v>
      </c>
      <c r="C51" s="20" t="s">
        <v>4</v>
      </c>
      <c r="D51" s="21">
        <v>717.22000000000014</v>
      </c>
      <c r="E51" s="20"/>
      <c r="F51" s="40"/>
    </row>
    <row r="52" spans="1:6" customFormat="1" ht="31.2">
      <c r="A52" s="22">
        <v>6</v>
      </c>
      <c r="B52" s="19" t="s">
        <v>11</v>
      </c>
      <c r="C52" s="20" t="s">
        <v>6</v>
      </c>
      <c r="D52" s="21">
        <v>2350</v>
      </c>
      <c r="E52" s="20"/>
      <c r="F52" s="40"/>
    </row>
    <row r="53" spans="1:6" customFormat="1" ht="31.2">
      <c r="A53" s="22">
        <v>7</v>
      </c>
      <c r="B53" s="19" t="s">
        <v>12</v>
      </c>
      <c r="C53" s="20" t="s">
        <v>6</v>
      </c>
      <c r="D53" s="21">
        <v>2350</v>
      </c>
      <c r="E53" s="20"/>
      <c r="F53" s="40"/>
    </row>
    <row r="54" spans="1:6" customFormat="1" ht="46.8">
      <c r="A54" s="22">
        <v>8</v>
      </c>
      <c r="B54" s="19" t="s">
        <v>13</v>
      </c>
      <c r="C54" s="20" t="s">
        <v>14</v>
      </c>
      <c r="D54" s="21">
        <v>814</v>
      </c>
      <c r="E54" s="20"/>
      <c r="F54" s="40"/>
    </row>
    <row r="55" spans="1:6" customFormat="1" ht="46.8">
      <c r="A55" s="18">
        <v>9</v>
      </c>
      <c r="B55" s="19" t="s">
        <v>15</v>
      </c>
      <c r="C55" s="20" t="s">
        <v>4</v>
      </c>
      <c r="D55" s="21">
        <v>40.700000000000003</v>
      </c>
      <c r="E55" s="20"/>
      <c r="F55" s="40"/>
    </row>
    <row r="56" spans="1:6" customFormat="1" ht="62.4">
      <c r="A56" s="22">
        <v>10</v>
      </c>
      <c r="B56" s="19" t="s">
        <v>18</v>
      </c>
      <c r="C56" s="20" t="s">
        <v>6</v>
      </c>
      <c r="D56" s="21">
        <v>40.700000000000003</v>
      </c>
      <c r="E56" s="20"/>
      <c r="F56" s="40"/>
    </row>
    <row r="57" spans="1:6" customFormat="1" ht="31.2">
      <c r="A57" s="22">
        <v>11</v>
      </c>
      <c r="B57" s="23" t="s">
        <v>19</v>
      </c>
      <c r="C57" s="24" t="s">
        <v>17</v>
      </c>
      <c r="D57" s="25">
        <v>1</v>
      </c>
      <c r="E57" s="24"/>
      <c r="F57" s="40"/>
    </row>
    <row r="58" spans="1:6" customFormat="1" ht="15.6">
      <c r="A58" s="41"/>
      <c r="B58" s="69" t="s">
        <v>42</v>
      </c>
      <c r="C58" s="70"/>
      <c r="D58" s="70"/>
      <c r="E58" s="71"/>
      <c r="F58" s="25"/>
    </row>
    <row r="59" spans="1:6" customFormat="1" ht="46.8">
      <c r="A59" s="53"/>
      <c r="B59" s="53" t="s">
        <v>33</v>
      </c>
      <c r="C59" s="53"/>
      <c r="D59" s="53"/>
      <c r="E59" s="53"/>
      <c r="F59" s="53"/>
    </row>
    <row r="60" spans="1:6" customFormat="1" ht="31.2">
      <c r="A60" s="26">
        <v>1</v>
      </c>
      <c r="B60" s="27" t="s">
        <v>3</v>
      </c>
      <c r="C60" s="28" t="s">
        <v>4</v>
      </c>
      <c r="D60" s="29">
        <f>D61*0.7</f>
        <v>2264.5</v>
      </c>
      <c r="E60" s="28"/>
      <c r="F60" s="29"/>
    </row>
    <row r="61" spans="1:6" customFormat="1" ht="31.2">
      <c r="A61" s="22">
        <v>2</v>
      </c>
      <c r="B61" s="27" t="s">
        <v>5</v>
      </c>
      <c r="C61" s="28" t="s">
        <v>6</v>
      </c>
      <c r="D61" s="29">
        <f>700+236+1306.5+992.5</f>
        <v>3235</v>
      </c>
      <c r="E61" s="28"/>
      <c r="F61" s="29"/>
    </row>
    <row r="62" spans="1:6" customFormat="1" ht="31.2">
      <c r="A62" s="22">
        <v>3</v>
      </c>
      <c r="B62" s="27" t="s">
        <v>7</v>
      </c>
      <c r="C62" s="28" t="s">
        <v>8</v>
      </c>
      <c r="D62" s="29">
        <f>D61*0.06*2.4</f>
        <v>465.84</v>
      </c>
      <c r="E62" s="28"/>
      <c r="F62" s="29"/>
    </row>
    <row r="63" spans="1:6" customFormat="1" ht="46.8">
      <c r="A63" s="22">
        <v>4</v>
      </c>
      <c r="B63" s="27" t="s">
        <v>9</v>
      </c>
      <c r="C63" s="28" t="s">
        <v>4</v>
      </c>
      <c r="D63" s="29">
        <f>D61*0.3*1.09</f>
        <v>1057.845</v>
      </c>
      <c r="E63" s="28"/>
      <c r="F63" s="29"/>
    </row>
    <row r="64" spans="1:6" customFormat="1" ht="46.8">
      <c r="A64" s="26">
        <v>5</v>
      </c>
      <c r="B64" s="27" t="s">
        <v>10</v>
      </c>
      <c r="C64" s="28" t="s">
        <v>4</v>
      </c>
      <c r="D64" s="29">
        <f>D61*0.28*1.09</f>
        <v>987.32200000000012</v>
      </c>
      <c r="E64" s="28"/>
      <c r="F64" s="29"/>
    </row>
    <row r="65" spans="1:6" customFormat="1" ht="31.2">
      <c r="A65" s="22">
        <v>6</v>
      </c>
      <c r="B65" s="27" t="s">
        <v>11</v>
      </c>
      <c r="C65" s="28" t="s">
        <v>6</v>
      </c>
      <c r="D65" s="29">
        <f>D61</f>
        <v>3235</v>
      </c>
      <c r="E65" s="28"/>
      <c r="F65" s="29"/>
    </row>
    <row r="66" spans="1:6" customFormat="1" ht="31.2">
      <c r="A66" s="22">
        <v>7</v>
      </c>
      <c r="B66" s="27" t="s">
        <v>12</v>
      </c>
      <c r="C66" s="28" t="s">
        <v>6</v>
      </c>
      <c r="D66" s="29">
        <f>D61</f>
        <v>3235</v>
      </c>
      <c r="E66" s="28"/>
      <c r="F66" s="29"/>
    </row>
    <row r="67" spans="1:6" customFormat="1" ht="46.8">
      <c r="A67" s="22">
        <v>8</v>
      </c>
      <c r="B67" s="27" t="s">
        <v>13</v>
      </c>
      <c r="C67" s="28" t="s">
        <v>14</v>
      </c>
      <c r="D67" s="29">
        <v>1030</v>
      </c>
      <c r="E67" s="28"/>
      <c r="F67" s="29"/>
    </row>
    <row r="68" spans="1:6" customFormat="1" ht="46.8">
      <c r="A68" s="26">
        <v>9</v>
      </c>
      <c r="B68" s="27" t="s">
        <v>15</v>
      </c>
      <c r="C68" s="28" t="s">
        <v>4</v>
      </c>
      <c r="D68" s="29">
        <f>D67*0.05</f>
        <v>51.5</v>
      </c>
      <c r="E68" s="28"/>
      <c r="F68" s="29"/>
    </row>
    <row r="69" spans="1:6" customFormat="1" ht="62.4">
      <c r="A69" s="22">
        <v>10</v>
      </c>
      <c r="B69" s="27" t="s">
        <v>18</v>
      </c>
      <c r="C69" s="28" t="s">
        <v>6</v>
      </c>
      <c r="D69" s="29">
        <v>49.5</v>
      </c>
      <c r="E69" s="28"/>
      <c r="F69" s="29"/>
    </row>
    <row r="70" spans="1:6" customFormat="1" ht="31.8" thickBot="1">
      <c r="A70" s="30">
        <v>11</v>
      </c>
      <c r="B70" s="31" t="s">
        <v>19</v>
      </c>
      <c r="C70" s="32" t="s">
        <v>17</v>
      </c>
      <c r="D70" s="33">
        <v>1</v>
      </c>
      <c r="E70" s="32"/>
      <c r="F70" s="33"/>
    </row>
    <row r="71" spans="1:6" customFormat="1" ht="15.6">
      <c r="A71" s="41"/>
      <c r="B71" s="69" t="s">
        <v>42</v>
      </c>
      <c r="C71" s="70"/>
      <c r="D71" s="70"/>
      <c r="E71" s="71"/>
      <c r="F71" s="43"/>
    </row>
    <row r="72" spans="1:6" customFormat="1" ht="43.8" customHeight="1">
      <c r="A72" s="84"/>
      <c r="B72" s="66" t="s">
        <v>52</v>
      </c>
      <c r="C72" s="67"/>
      <c r="D72" s="67"/>
      <c r="E72" s="67"/>
      <c r="F72" s="68"/>
    </row>
    <row r="73" spans="1:6" customFormat="1" ht="31.2">
      <c r="A73" s="22">
        <v>1</v>
      </c>
      <c r="B73" s="34" t="s">
        <v>34</v>
      </c>
      <c r="C73" s="28" t="s">
        <v>4</v>
      </c>
      <c r="D73" s="29">
        <f>(524.5+429.5+370.5+451.5)*0.25</f>
        <v>444</v>
      </c>
      <c r="E73" s="28"/>
      <c r="F73" s="29"/>
    </row>
    <row r="74" spans="1:6" customFormat="1" ht="31.2">
      <c r="A74" s="22">
        <v>2</v>
      </c>
      <c r="B74" s="34" t="s">
        <v>20</v>
      </c>
      <c r="C74" s="28" t="s">
        <v>4</v>
      </c>
      <c r="D74" s="29">
        <f>(70)*0.2</f>
        <v>14</v>
      </c>
      <c r="E74" s="28"/>
      <c r="F74" s="29"/>
    </row>
    <row r="75" spans="1:6" customFormat="1" ht="31.2">
      <c r="A75" s="22">
        <v>3</v>
      </c>
      <c r="B75" s="35" t="s">
        <v>21</v>
      </c>
      <c r="C75" s="28" t="s">
        <v>4</v>
      </c>
      <c r="D75" s="36">
        <f>D74</f>
        <v>14</v>
      </c>
      <c r="E75" s="38"/>
      <c r="F75" s="36"/>
    </row>
    <row r="76" spans="1:6" customFormat="1" ht="31.2">
      <c r="A76" s="22">
        <v>4</v>
      </c>
      <c r="B76" s="27" t="s">
        <v>23</v>
      </c>
      <c r="C76" s="28" t="s">
        <v>6</v>
      </c>
      <c r="D76" s="36">
        <f>(524.5+429.5+370.5+451.5)</f>
        <v>1776</v>
      </c>
      <c r="E76" s="38"/>
      <c r="F76" s="36"/>
    </row>
    <row r="77" spans="1:6" customFormat="1" ht="31.2">
      <c r="A77" s="22">
        <v>5</v>
      </c>
      <c r="B77" s="27" t="s">
        <v>24</v>
      </c>
      <c r="C77" s="28" t="s">
        <v>6</v>
      </c>
      <c r="D77" s="36">
        <f>6*3</f>
        <v>18</v>
      </c>
      <c r="E77" s="38"/>
      <c r="F77" s="36"/>
    </row>
    <row r="78" spans="1:6" customFormat="1" ht="31.2">
      <c r="A78" s="22">
        <v>6</v>
      </c>
      <c r="B78" s="27" t="s">
        <v>25</v>
      </c>
      <c r="C78" s="28" t="s">
        <v>4</v>
      </c>
      <c r="D78" s="29">
        <f>D76*0.05</f>
        <v>88.800000000000011</v>
      </c>
      <c r="E78" s="28"/>
      <c r="F78" s="29"/>
    </row>
    <row r="79" spans="1:6" customFormat="1" ht="46.8">
      <c r="A79" s="22">
        <v>7</v>
      </c>
      <c r="B79" s="27" t="s">
        <v>26</v>
      </c>
      <c r="C79" s="28" t="s">
        <v>4</v>
      </c>
      <c r="D79" s="29">
        <f>D76*0.15</f>
        <v>266.39999999999998</v>
      </c>
      <c r="E79" s="28"/>
      <c r="F79" s="29"/>
    </row>
    <row r="80" spans="1:6" customFormat="1" ht="46.8">
      <c r="A80" s="22">
        <v>8</v>
      </c>
      <c r="B80" s="34" t="s">
        <v>27</v>
      </c>
      <c r="C80" s="28" t="s">
        <v>4</v>
      </c>
      <c r="D80" s="29">
        <f>40*3*2.25*0.15</f>
        <v>40.5</v>
      </c>
      <c r="E80" s="28"/>
      <c r="F80" s="29"/>
    </row>
    <row r="81" spans="1:6" customFormat="1" ht="62.4">
      <c r="A81" s="22">
        <v>9</v>
      </c>
      <c r="B81" s="27" t="s">
        <v>35</v>
      </c>
      <c r="C81" s="28" t="s">
        <v>4</v>
      </c>
      <c r="D81" s="29">
        <v>81</v>
      </c>
      <c r="E81" s="28"/>
      <c r="F81" s="29"/>
    </row>
    <row r="82" spans="1:6" customFormat="1" ht="46.8">
      <c r="A82" s="22">
        <v>10</v>
      </c>
      <c r="B82" s="27" t="s">
        <v>29</v>
      </c>
      <c r="C82" s="28" t="s">
        <v>6</v>
      </c>
      <c r="D82" s="37">
        <v>270</v>
      </c>
      <c r="E82" s="28"/>
      <c r="F82" s="37"/>
    </row>
    <row r="83" spans="1:6" customFormat="1" ht="62.4">
      <c r="A83" s="22">
        <v>11</v>
      </c>
      <c r="B83" s="42" t="s">
        <v>30</v>
      </c>
      <c r="C83" s="44" t="s">
        <v>31</v>
      </c>
      <c r="D83" s="45">
        <v>918</v>
      </c>
      <c r="E83" s="44"/>
      <c r="F83" s="45"/>
    </row>
    <row r="84" spans="1:6" s="6" customFormat="1" ht="15.6">
      <c r="A84" s="91"/>
      <c r="B84" s="92" t="s">
        <v>42</v>
      </c>
      <c r="C84" s="93"/>
      <c r="D84" s="93"/>
      <c r="E84" s="88"/>
      <c r="F84" s="89"/>
    </row>
    <row r="85" spans="1:6" s="6" customFormat="1" ht="46.8" customHeight="1">
      <c r="A85" s="98"/>
      <c r="B85" s="99" t="s">
        <v>53</v>
      </c>
      <c r="C85" s="100"/>
      <c r="D85" s="100"/>
      <c r="E85" s="100"/>
      <c r="F85" s="101"/>
    </row>
    <row r="86" spans="1:6" s="6" customFormat="1" ht="31.2">
      <c r="A86" s="94">
        <v>1</v>
      </c>
      <c r="B86" s="95" t="s">
        <v>3</v>
      </c>
      <c r="C86" s="96" t="s">
        <v>4</v>
      </c>
      <c r="D86" s="96">
        <v>1837.5</v>
      </c>
      <c r="E86" s="90"/>
      <c r="F86" s="89"/>
    </row>
    <row r="87" spans="1:6" s="6" customFormat="1" ht="31.2">
      <c r="A87" s="94">
        <v>2</v>
      </c>
      <c r="B87" s="95" t="s">
        <v>5</v>
      </c>
      <c r="C87" s="96" t="s">
        <v>6</v>
      </c>
      <c r="D87" s="96">
        <v>2625</v>
      </c>
      <c r="E87" s="90"/>
      <c r="F87" s="89"/>
    </row>
    <row r="88" spans="1:6" s="6" customFormat="1" ht="31.2">
      <c r="A88" s="94">
        <v>3</v>
      </c>
      <c r="B88" s="95" t="s">
        <v>7</v>
      </c>
      <c r="C88" s="96" t="s">
        <v>8</v>
      </c>
      <c r="D88" s="96">
        <v>378</v>
      </c>
      <c r="E88" s="90"/>
      <c r="F88" s="89"/>
    </row>
    <row r="89" spans="1:6" s="6" customFormat="1" ht="46.8">
      <c r="A89" s="94">
        <v>4</v>
      </c>
      <c r="B89" s="95" t="s">
        <v>9</v>
      </c>
      <c r="C89" s="96" t="s">
        <v>4</v>
      </c>
      <c r="D89" s="96">
        <v>858.38</v>
      </c>
      <c r="E89" s="90"/>
      <c r="F89" s="89"/>
    </row>
    <row r="90" spans="1:6" s="6" customFormat="1" ht="46.8">
      <c r="A90" s="94">
        <v>5</v>
      </c>
      <c r="B90" s="95" t="s">
        <v>10</v>
      </c>
      <c r="C90" s="96" t="s">
        <v>4</v>
      </c>
      <c r="D90" s="96">
        <v>801.15</v>
      </c>
      <c r="E90" s="90"/>
      <c r="F90" s="89"/>
    </row>
    <row r="91" spans="1:6" s="6" customFormat="1" ht="31.2">
      <c r="A91" s="94">
        <v>6</v>
      </c>
      <c r="B91" s="95" t="s">
        <v>11</v>
      </c>
      <c r="C91" s="96" t="s">
        <v>6</v>
      </c>
      <c r="D91" s="96">
        <v>2625</v>
      </c>
      <c r="E91" s="90"/>
      <c r="F91" s="89"/>
    </row>
    <row r="92" spans="1:6" s="6" customFormat="1" ht="31.2">
      <c r="A92" s="94">
        <v>7</v>
      </c>
      <c r="B92" s="95" t="s">
        <v>12</v>
      </c>
      <c r="C92" s="96" t="s">
        <v>6</v>
      </c>
      <c r="D92" s="96">
        <v>2625</v>
      </c>
      <c r="E92" s="90"/>
      <c r="F92" s="89"/>
    </row>
    <row r="93" spans="1:6" s="6" customFormat="1" ht="46.8">
      <c r="A93" s="94">
        <v>8</v>
      </c>
      <c r="B93" s="95" t="s">
        <v>13</v>
      </c>
      <c r="C93" s="96" t="s">
        <v>14</v>
      </c>
      <c r="D93" s="96">
        <v>936</v>
      </c>
      <c r="E93" s="90"/>
      <c r="F93" s="89"/>
    </row>
    <row r="94" spans="1:6" s="6" customFormat="1" ht="46.8">
      <c r="A94" s="94">
        <v>9</v>
      </c>
      <c r="B94" s="95" t="s">
        <v>15</v>
      </c>
      <c r="C94" s="96" t="s">
        <v>4</v>
      </c>
      <c r="D94" s="96">
        <v>46.8</v>
      </c>
      <c r="E94" s="90"/>
      <c r="F94" s="89"/>
    </row>
    <row r="95" spans="1:6" s="6" customFormat="1" ht="62.4">
      <c r="A95" s="94">
        <v>10</v>
      </c>
      <c r="B95" s="95" t="s">
        <v>18</v>
      </c>
      <c r="C95" s="96" t="s">
        <v>6</v>
      </c>
      <c r="D95" s="96">
        <v>43</v>
      </c>
      <c r="E95" s="90"/>
      <c r="F95" s="89"/>
    </row>
    <row r="96" spans="1:6" s="6" customFormat="1" ht="31.2">
      <c r="A96" s="97">
        <v>11</v>
      </c>
      <c r="B96" s="95" t="s">
        <v>19</v>
      </c>
      <c r="C96" s="96" t="s">
        <v>17</v>
      </c>
      <c r="D96" s="96">
        <v>1</v>
      </c>
      <c r="E96" s="90"/>
      <c r="F96" s="89"/>
    </row>
    <row r="97" spans="1:10" s="6" customFormat="1" ht="15.6">
      <c r="A97" s="85"/>
      <c r="B97" s="86" t="s">
        <v>42</v>
      </c>
      <c r="C97" s="87"/>
      <c r="D97" s="87"/>
      <c r="E97" s="88"/>
      <c r="F97" s="89"/>
    </row>
    <row r="98" spans="1:10" s="6" customFormat="1" ht="15.6">
      <c r="A98" s="46"/>
      <c r="B98" s="57" t="s">
        <v>45</v>
      </c>
      <c r="C98" s="58"/>
      <c r="D98" s="58"/>
      <c r="E98" s="59"/>
      <c r="F98" s="47"/>
    </row>
    <row r="99" spans="1:10" s="4" customFormat="1" ht="15.6">
      <c r="A99" s="48"/>
      <c r="B99" s="60" t="s">
        <v>46</v>
      </c>
      <c r="C99" s="61"/>
      <c r="D99" s="61"/>
      <c r="E99" s="62"/>
      <c r="F99" s="48"/>
      <c r="H99" s="1"/>
      <c r="I99" s="1"/>
      <c r="J99" s="1"/>
    </row>
    <row r="100" spans="1:10" s="4" customFormat="1" ht="15.6">
      <c r="A100" s="48"/>
      <c r="B100" s="60" t="s">
        <v>47</v>
      </c>
      <c r="C100" s="61"/>
      <c r="D100" s="61"/>
      <c r="E100" s="62"/>
      <c r="F100" s="48"/>
      <c r="H100" s="1"/>
      <c r="I100" s="1"/>
      <c r="J100" s="1"/>
    </row>
    <row r="101" spans="1:10" s="4" customFormat="1" ht="15.6">
      <c r="A101" s="5"/>
      <c r="B101" s="5"/>
      <c r="C101" s="5"/>
      <c r="D101" s="5"/>
      <c r="E101" s="5"/>
      <c r="F101" s="5"/>
      <c r="H101" s="1"/>
      <c r="I101" s="1"/>
      <c r="J101" s="1"/>
    </row>
    <row r="102" spans="1:10" s="4" customFormat="1" ht="15.6">
      <c r="A102" s="5"/>
      <c r="B102" s="5"/>
      <c r="C102" s="5"/>
      <c r="D102" s="5"/>
      <c r="E102" s="5"/>
      <c r="F102" s="5"/>
      <c r="H102" s="1"/>
      <c r="I102" s="1"/>
      <c r="J102" s="1"/>
    </row>
    <row r="103" spans="1:10" s="4" customFormat="1" ht="15.6">
      <c r="A103" s="5"/>
      <c r="B103" s="55" t="s">
        <v>48</v>
      </c>
      <c r="C103" s="56" t="s">
        <v>51</v>
      </c>
      <c r="D103" s="56"/>
      <c r="E103" s="56"/>
      <c r="F103" s="56"/>
      <c r="H103" s="1"/>
      <c r="I103" s="1"/>
      <c r="J103" s="1"/>
    </row>
    <row r="104" spans="1:10" s="4" customFormat="1" ht="15.6">
      <c r="A104" s="5"/>
      <c r="B104" s="5"/>
      <c r="C104" s="5"/>
      <c r="D104" s="5"/>
      <c r="E104" s="5"/>
      <c r="F104" s="5"/>
      <c r="H104" s="1"/>
      <c r="I104" s="1"/>
      <c r="J104" s="1"/>
    </row>
    <row r="105" spans="1:10" s="4" customFormat="1" ht="15.6">
      <c r="A105" s="5"/>
      <c r="B105" s="5"/>
      <c r="C105" s="5"/>
      <c r="D105" s="5"/>
      <c r="E105" s="5"/>
      <c r="F105" s="5"/>
      <c r="H105" s="1"/>
      <c r="I105" s="1"/>
      <c r="J105" s="1"/>
    </row>
    <row r="106" spans="1:10" s="4" customFormat="1" ht="15.6">
      <c r="A106" s="5"/>
      <c r="B106" s="5"/>
      <c r="C106" s="5"/>
      <c r="D106" s="5"/>
      <c r="E106" s="5"/>
      <c r="F106" s="5"/>
      <c r="H106" s="1"/>
      <c r="I106" s="1"/>
      <c r="J106" s="1"/>
    </row>
  </sheetData>
  <mergeCells count="21">
    <mergeCell ref="B72:F72"/>
    <mergeCell ref="B85:F85"/>
    <mergeCell ref="B97:E97"/>
    <mergeCell ref="B71:E71"/>
    <mergeCell ref="A1:F1"/>
    <mergeCell ref="A2:F2"/>
    <mergeCell ref="A4:F4"/>
    <mergeCell ref="B6:F6"/>
    <mergeCell ref="B19:E19"/>
    <mergeCell ref="B20:F20"/>
    <mergeCell ref="B32:E32"/>
    <mergeCell ref="A3:F3"/>
    <mergeCell ref="B33:F33"/>
    <mergeCell ref="B45:E45"/>
    <mergeCell ref="B46:F46"/>
    <mergeCell ref="B58:E58"/>
    <mergeCell ref="C103:F103"/>
    <mergeCell ref="B84:E84"/>
    <mergeCell ref="B98:E98"/>
    <mergeCell ref="B99:E99"/>
    <mergeCell ref="B100:E100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8" fitToHeight="20" orientation="portrait" r:id="rId1"/>
  <headerFooter>
    <oddFooter>&amp;Rстр. &amp;P от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Образец КСС</vt:lpstr>
      <vt:lpstr>'Образец КСС'!Print_Area</vt:lpstr>
    </vt:vector>
  </TitlesOfParts>
  <Company>SFA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svetoslavach</dc:creator>
  <cp:lastModifiedBy>Microsoft</cp:lastModifiedBy>
  <cp:lastPrinted>2017-11-22T12:36:51Z</cp:lastPrinted>
  <dcterms:created xsi:type="dcterms:W3CDTF">2006-11-23T11:10:33Z</dcterms:created>
  <dcterms:modified xsi:type="dcterms:W3CDTF">2019-07-03T14:28:39Z</dcterms:modified>
</cp:coreProperties>
</file>